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ramètres" state="visible" r:id="rId4"/>
    <sheet sheetId="2" name="Prévision logistique" state="visible" r:id="rId5"/>
    <sheet sheetId="3" name="Prévision résultat" state="visible" r:id="rId6"/>
  </sheets>
  <calcPr calcId="171027"/>
</workbook>
</file>

<file path=xl/sharedStrings.xml><?xml version="1.0" encoding="utf-8"?>
<sst xmlns="http://schemas.openxmlformats.org/spreadsheetml/2006/main" count="96" uniqueCount="89">
  <si>
    <t>MAILLE &amp; CO · Tenez la boutique · cockpit de prévision</t>
  </si>
  <si>
    <t>Feuille de paramètres : ce que le jeu applique. Modifiez-la seulement si l'enseignant a changé les règles.</t>
  </si>
  <si>
    <t>L'ENTREPRISE</t>
  </si>
  <si>
    <t>Réserve et linéaire (articles/tour)</t>
  </si>
  <si>
    <t>Heures de main-d'œuvre disponibles par tour</t>
  </si>
  <si>
    <t>6 personnes × 455 h</t>
  </si>
  <si>
    <t>Charges de structure décaissées par tour</t>
  </si>
  <si>
    <t>Amortissements par tour</t>
  </si>
  <si>
    <t>Budget marketing de référence par tour</t>
  </si>
  <si>
    <t>Budget qualité de référence par tour</t>
  </si>
  <si>
    <t>Budget maintenance de référence par tour</t>
  </si>
  <si>
    <t>Taux d'impôt sur les bénéfices</t>
  </si>
  <si>
    <t>Échéance d'emprunt par tour</t>
  </si>
  <si>
    <t>Découvert autorisé</t>
  </si>
  <si>
    <t>LES DÉLAIS</t>
  </si>
  <si>
    <t>Part du chiffre d'affaires encaissée au tour suivant</t>
  </si>
  <si>
    <t>clientèles qui règlent à délai, pondérées par leur poids</t>
  </si>
  <si>
    <t>Part des achats payée au tour suivant</t>
  </si>
  <si>
    <t>délai fournisseur 45 j sur un tour de 90 j</t>
  </si>
  <si>
    <t>À L'OUVERTURE</t>
  </si>
  <si>
    <t>Trésorerie</t>
  </si>
  <si>
    <t>Créances clients à encaisser</t>
  </si>
  <si>
    <t>Dettes fournisseurs à régler</t>
  </si>
  <si>
    <t>LA GAMME</t>
  </si>
  <si>
    <t>Référence</t>
  </si>
  <si>
    <t>Prix usuel</t>
  </si>
  <si>
    <t>Achats de marchandises</t>
  </si>
  <si>
    <t>Sacs, commissions, logistique</t>
  </si>
  <si>
    <t>Coût variable</t>
  </si>
  <si>
    <t>Heures par unité</t>
  </si>
  <si>
    <t>Stock en réserve à l'ouverture</t>
  </si>
  <si>
    <t>Saison T1</t>
  </si>
  <si>
    <t>Saison T2</t>
  </si>
  <si>
    <t>Saison T3</t>
  </si>
  <si>
    <t>Saison T4</t>
  </si>
  <si>
    <t>article-mode</t>
  </si>
  <si>
    <t>Prévision logistique · MAILLE &amp; CO · Tenez la boutique</t>
  </si>
  <si>
    <t>Cases jaunes : vos hypothèses et vos décisions. Cases grises : ce que le classeur en déduit. La demande préremplie est la part moyenne du marché ; la vôtre dépendra de votre prix, de votre marketing et de vos concurrents.</t>
  </si>
  <si>
    <t/>
  </si>
  <si>
    <t>Tour 1</t>
  </si>
  <si>
    <t>Tour 2</t>
  </si>
  <si>
    <t>Tour 3</t>
  </si>
  <si>
    <t>Tour 4</t>
  </si>
  <si>
    <t>ARTICLE-MODE</t>
  </si>
  <si>
    <t>Demande prévue (à saisir)</t>
  </si>
  <si>
    <t>Prix de vente moyen (à saisir)</t>
  </si>
  <si>
    <t>Articles à mettre en rayon (à saisir — préremplie : de quoi servir la demande)</t>
  </si>
  <si>
    <t>Stock en réserve en début de tour</t>
  </si>
  <si>
    <t>Disponible à la vente</t>
  </si>
  <si>
    <t>Ventes prévues</t>
  </si>
  <si>
    <t>Stock en réserve en fin de tour</t>
  </si>
  <si>
    <t>Demande non servie</t>
  </si>
  <si>
    <t>Chiffre d'affaires prévu</t>
  </si>
  <si>
    <t>Achats de marchandises (approvisionnement du tour)</t>
  </si>
  <si>
    <t>Coût variable des ventes</t>
  </si>
  <si>
    <t>Marge sur coût variable</t>
  </si>
  <si>
    <t>TOUTES RÉFÉRENCES</t>
  </si>
  <si>
    <t>Total articles à mettre en rayon</t>
  </si>
  <si>
    <t>Réserve et linéaire</t>
  </si>
  <si>
    <t>Au-delà de la capacité (réduit dans la même proportion sur toutes les références)</t>
  </si>
  <si>
    <t>Heures de main-d'œuvre nécessaires</t>
  </si>
  <si>
    <t>Heures disponibles</t>
  </si>
  <si>
    <t>Total ventes prévues</t>
  </si>
  <si>
    <t>Total demande non servie</t>
  </si>
  <si>
    <t>Chiffre d'affaires prévu, toutes références</t>
  </si>
  <si>
    <t>Total achats de marchandises</t>
  </si>
  <si>
    <t>Coût variable des ventes, toutes références</t>
  </si>
  <si>
    <t>Marge sur coût variable, toutes références</t>
  </si>
  <si>
    <t>Prévision résultat et trésorerie · MAILLE &amp; CO · Tenez la boutique</t>
  </si>
  <si>
    <t>Le résultat se constate à la vente, la trésorerie au règlement : les deux blocs ne bougent pas ensemble, et c'est ce que ce classeur montre.</t>
  </si>
  <si>
    <t>COMPTE DE RÉSULTAT PRÉVISIONNEL</t>
  </si>
  <si>
    <t>Chiffre d'affaires</t>
  </si>
  <si>
    <t>Budget marketing (à saisir)</t>
  </si>
  <si>
    <t>Budget qualité (à saisir)</t>
  </si>
  <si>
    <t>Budget maintenance (à saisir)</t>
  </si>
  <si>
    <t>Charges de structure</t>
  </si>
  <si>
    <t>Amortissements</t>
  </si>
  <si>
    <t>Résultat d'exploitation</t>
  </si>
  <si>
    <t>Impôt sur les bénéfices</t>
  </si>
  <si>
    <t>Résultat net prévu</t>
  </si>
  <si>
    <t>Résultat net cumulé</t>
  </si>
  <si>
    <t>BUDGET DE TRÉSORERIE PRÉVISIONNEL</t>
  </si>
  <si>
    <t>Trésorerie en début de tour</t>
  </si>
  <si>
    <t>Encaissements clients</t>
  </si>
  <si>
    <t>Règlement des achats de marchandises</t>
  </si>
  <si>
    <t>Charges décaissées (structure, marketing, qualité, maintenance, impôt)</t>
  </si>
  <si>
    <t>Échéance d'emprunt</t>
  </si>
  <si>
    <t>Trésorerie en fin de tour</t>
  </si>
  <si>
    <t>Au-delà du découvert autorisé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</si>
</sst>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 &quot;€&quot;;-#,##0 &quot;€&quot;"/>
    <numFmt numFmtId="165" formatCode="0 %"/>
  </numFmts>
  <fonts count="6" x14ac:knownFonts="1">
    <font>
      <color theme="1"/>
      <family val="2"/>
      <scheme val="minor"/>
      <sz val="11"/>
      <name val="Calibri"/>
    </font>
    <font>
      <b/>
      <sz val="14"/>
    </font>
    <font>
      <i/>
      <color rgb="FF64748B"/>
    </font>
    <font>
      <b/>
      <color rgb="FF7A5F14"/>
    </font>
    <font>
      <b/>
    </font>
    <font>
      <i/>
      <color rgb="FF334155"/>
    </font>
  </fonts>
  <fills count="4">
    <fill>
      <patternFill patternType="none"/>
    </fill>
    <fill>
      <patternFill patternType="gray125"/>
    </fill>
    <fill>
      <patternFill patternType="solid">
        <fgColor rgb="FFFFF3B0"/>
      </patternFill>
    </fill>
    <fill>
      <patternFill patternType="solid">
        <fgColor rgb="FFE8EAEE"/>
      </patternFill>
    </fill>
  </fills>
  <borders count="3">
    <border>
      <left/>
      <right/>
      <top/>
      <bottom/>
      <diagonal/>
    </border>
    <border>
      <left style="hair"/>
      <right style="hair"/>
      <top style="hair"/>
      <bottom style="hair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3" fontId="0" fillId="2" borderId="1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0" fontId="4" fillId="0" borderId="2" xfId="0" applyFont="1" applyBorder="1" applyAlignment="1">
      <alignment horizontal="center" wrapText="1"/>
    </xf>
    <xf numFmtId="164" fontId="5" fillId="3" borderId="0" xfId="0" applyNumberFormat="1" applyFont="1" applyFill="1"/>
    <xf numFmtId="2" fontId="0" fillId="2" borderId="1" xfId="0" applyNumberFormat="1" applyFill="1" applyBorder="1"/>
    <xf numFmtId="2" fontId="0" fillId="0" borderId="0" xfId="0" applyNumberFormat="1"/>
    <xf numFmtId="3" fontId="5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2" customWidth="1"/>
    <col min="2" max="2" width="14" customWidth="1"/>
    <col min="3" max="4" width="16" customWidth="1"/>
    <col min="5" max="6" width="14" customWidth="1"/>
    <col min="7" max="7" width="18" customWidth="1"/>
    <col min="8" max="11" width="1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1" x14ac:dyDescent="0.25">
      <c r="A4" s="3" t="s">
        <v>2</v>
      </c>
    </row>
    <row r="5" spans="1:2" x14ac:dyDescent="0.25">
      <c r="A5" t="s">
        <v>3</v>
      </c>
      <c r="B5" s="4">
        <v>7500</v>
      </c>
    </row>
    <row r="6" spans="1:3" x14ac:dyDescent="0.25">
      <c r="A6" t="s">
        <v>4</v>
      </c>
      <c r="B6" s="4">
        <v>2730</v>
      </c>
      <c r="C6" s="2" t="s">
        <v>5</v>
      </c>
    </row>
    <row r="7" spans="1:2" x14ac:dyDescent="0.25">
      <c r="A7" t="s">
        <v>6</v>
      </c>
      <c r="B7" s="5">
        <v>84000</v>
      </c>
    </row>
    <row r="8" spans="1:2" x14ac:dyDescent="0.25">
      <c r="A8" t="s">
        <v>7</v>
      </c>
      <c r="B8" s="5">
        <v>4500</v>
      </c>
    </row>
    <row r="9" spans="1:2" x14ac:dyDescent="0.25">
      <c r="A9" t="s">
        <v>8</v>
      </c>
      <c r="B9" s="5">
        <v>4500</v>
      </c>
    </row>
    <row r="10" spans="1:2" x14ac:dyDescent="0.25">
      <c r="A10" t="s">
        <v>9</v>
      </c>
      <c r="B10" s="5">
        <v>2500</v>
      </c>
    </row>
    <row r="11" spans="1:2" x14ac:dyDescent="0.25">
      <c r="A11" t="s">
        <v>10</v>
      </c>
      <c r="B11" s="5">
        <v>3000</v>
      </c>
    </row>
    <row r="12" spans="1:2" x14ac:dyDescent="0.25">
      <c r="A12" t="s">
        <v>11</v>
      </c>
      <c r="B12" s="6">
        <v>0.25</v>
      </c>
    </row>
    <row r="13" spans="1:2" x14ac:dyDescent="0.25">
      <c r="A13" t="s">
        <v>12</v>
      </c>
      <c r="B13" s="5">
        <v>3500</v>
      </c>
    </row>
    <row r="14" spans="1:2" x14ac:dyDescent="0.25">
      <c r="A14" t="s">
        <v>13</v>
      </c>
      <c r="B14" s="5">
        <v>25000</v>
      </c>
    </row>
    <row r="16" spans="1:1" x14ac:dyDescent="0.25">
      <c r="A16" s="3" t="s">
        <v>14</v>
      </c>
    </row>
    <row r="17" spans="1:3" x14ac:dyDescent="0.25">
      <c r="A17" t="s">
        <v>15</v>
      </c>
      <c r="B17" s="6">
        <v>0.28</v>
      </c>
      <c r="C17" s="2" t="s">
        <v>16</v>
      </c>
    </row>
    <row r="18" spans="1:3" x14ac:dyDescent="0.25">
      <c r="A18" t="s">
        <v>17</v>
      </c>
      <c r="B18" s="6">
        <v>0.5</v>
      </c>
      <c r="C18" s="2" t="s">
        <v>18</v>
      </c>
    </row>
    <row r="20" spans="1:1" x14ac:dyDescent="0.25">
      <c r="A20" s="3" t="s">
        <v>19</v>
      </c>
    </row>
    <row r="21" spans="1:2" x14ac:dyDescent="0.25">
      <c r="A21" t="s">
        <v>20</v>
      </c>
      <c r="B21" s="5">
        <v>56000</v>
      </c>
    </row>
    <row r="22" spans="1:2" x14ac:dyDescent="0.25">
      <c r="A22" t="s">
        <v>21</v>
      </c>
      <c r="B22" s="5">
        <v>18000</v>
      </c>
    </row>
    <row r="23" spans="1:2" x14ac:dyDescent="0.25">
      <c r="A23" t="s">
        <v>22</v>
      </c>
      <c r="B23" s="5">
        <v>54000</v>
      </c>
    </row>
    <row r="25" spans="1:1" x14ac:dyDescent="0.25">
      <c r="A25" s="3" t="s">
        <v>23</v>
      </c>
    </row>
    <row r="26" spans="1:11" x14ac:dyDescent="0.25">
      <c r="A26" s="7" t="s">
        <v>24</v>
      </c>
      <c r="B26" s="7" t="s">
        <v>25</v>
      </c>
      <c r="C26" s="7" t="s">
        <v>26</v>
      </c>
      <c r="D26" s="7" t="s">
        <v>27</v>
      </c>
      <c r="E26" s="7" t="s">
        <v>28</v>
      </c>
      <c r="F26" s="7" t="s">
        <v>29</v>
      </c>
      <c r="G26" s="7" t="s">
        <v>30</v>
      </c>
      <c r="H26" s="7" t="s">
        <v>31</v>
      </c>
      <c r="I26" s="7" t="s">
        <v>32</v>
      </c>
      <c r="J26" s="7" t="s">
        <v>33</v>
      </c>
      <c r="K26" s="7" t="s">
        <v>34</v>
      </c>
    </row>
    <row r="27" spans="1:11" x14ac:dyDescent="0.25">
      <c r="A27" t="s">
        <v>35</v>
      </c>
      <c r="B27" s="5">
        <v>42</v>
      </c>
      <c r="C27" s="5">
        <v>18</v>
      </c>
      <c r="D27" s="5">
        <v>3.5</v>
      </c>
      <c r="E27" s="8">
        <f>C27+D27</f>
      </c>
      <c r="F27" s="9">
        <v>0.12</v>
      </c>
      <c r="G27" s="4">
        <v>1200</v>
      </c>
      <c r="H27" s="10">
        <v>0.95</v>
      </c>
      <c r="I27" s="10">
        <v>1</v>
      </c>
      <c r="J27" s="10">
        <v>1.05</v>
      </c>
      <c r="K27" s="10">
        <v>1.45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5" width="14" customWidth="1"/>
  </cols>
  <sheetData>
    <row r="1" spans="1:1" x14ac:dyDescent="0.25">
      <c r="A1" s="1" t="s">
        <v>36</v>
      </c>
    </row>
    <row r="2" spans="1:1" x14ac:dyDescent="0.25">
      <c r="A2" s="2" t="s">
        <v>37</v>
      </c>
    </row>
    <row r="4" spans="1:5" x14ac:dyDescent="0.25">
      <c r="A4" s="7" t="s">
        <v>38</v>
      </c>
      <c r="B4" s="7" t="s">
        <v>39</v>
      </c>
      <c r="C4" s="7" t="s">
        <v>40</v>
      </c>
      <c r="D4" s="7" t="s">
        <v>41</v>
      </c>
      <c r="E4" s="7" t="s">
        <v>42</v>
      </c>
    </row>
    <row r="5" spans="1:1" x14ac:dyDescent="0.25">
      <c r="A5" s="3" t="s">
        <v>43</v>
      </c>
    </row>
    <row r="6" spans="1:5" x14ac:dyDescent="0.25">
      <c r="A6" t="s">
        <v>44</v>
      </c>
      <c r="B6" s="4">
        <v>6267</v>
      </c>
      <c r="C6" s="4">
        <v>7246</v>
      </c>
      <c r="D6" s="4">
        <v>8088</v>
      </c>
      <c r="E6" s="4">
        <v>13245</v>
      </c>
    </row>
    <row r="7" spans="1:5" x14ac:dyDescent="0.25">
      <c r="A7" t="s">
        <v>45</v>
      </c>
      <c r="B7" s="5">
        <v>42</v>
      </c>
      <c r="C7" s="5">
        <v>42</v>
      </c>
      <c r="D7" s="5">
        <v>42</v>
      </c>
      <c r="E7" s="5">
        <v>42</v>
      </c>
    </row>
    <row r="8" spans="1:5" x14ac:dyDescent="0.25">
      <c r="A8" t="s">
        <v>46</v>
      </c>
      <c r="B8" s="4">
        <f>MAX(0,B6-B9)</f>
      </c>
      <c r="C8" s="4">
        <f>MAX(0,C6-C9)</f>
      </c>
      <c r="D8" s="4">
        <f>MAX(0,D6-D9)</f>
      </c>
      <c r="E8" s="4">
        <f>MAX(0,E6-E9)</f>
      </c>
    </row>
    <row r="9" spans="1:5" x14ac:dyDescent="0.25">
      <c r="A9" t="s">
        <v>47</v>
      </c>
      <c r="B9" s="11">
        <f>'Paramètres'!G27</f>
      </c>
      <c r="C9" s="11">
        <f>B12</f>
      </c>
      <c r="D9" s="11">
        <f>C12</f>
      </c>
      <c r="E9" s="11">
        <f>D12</f>
      </c>
    </row>
    <row r="10" spans="1:5" x14ac:dyDescent="0.25">
      <c r="A10" t="s">
        <v>48</v>
      </c>
      <c r="B10" s="11">
        <f>B9+B8</f>
      </c>
      <c r="C10" s="11">
        <f>C9+C8</f>
      </c>
      <c r="D10" s="11">
        <f>D9+D8</f>
      </c>
      <c r="E10" s="11">
        <f>E9+E8</f>
      </c>
    </row>
    <row r="11" spans="1:5" x14ac:dyDescent="0.25">
      <c r="A11" t="s">
        <v>49</v>
      </c>
      <c r="B11" s="11">
        <f>MIN(B10,B6)</f>
      </c>
      <c r="C11" s="11">
        <f>MIN(C10,C6)</f>
      </c>
      <c r="D11" s="11">
        <f>MIN(D10,D6)</f>
      </c>
      <c r="E11" s="11">
        <f>MIN(E10,E6)</f>
      </c>
    </row>
    <row r="12" spans="1:5" x14ac:dyDescent="0.25">
      <c r="A12" t="s">
        <v>50</v>
      </c>
      <c r="B12" s="11">
        <f>B10-B11</f>
      </c>
      <c r="C12" s="11">
        <f>C10-C11</f>
      </c>
      <c r="D12" s="11">
        <f>D10-D11</f>
      </c>
      <c r="E12" s="11">
        <f>E10-E11</f>
      </c>
    </row>
    <row r="13" spans="1:5" x14ac:dyDescent="0.25">
      <c r="A13" t="s">
        <v>51</v>
      </c>
      <c r="B13" s="11">
        <f>B6-B11</f>
      </c>
      <c r="C13" s="11">
        <f>C6-C11</f>
      </c>
      <c r="D13" s="11">
        <f>D6-D11</f>
      </c>
      <c r="E13" s="11">
        <f>E6-E11</f>
      </c>
    </row>
    <row r="14" spans="1:5" x14ac:dyDescent="0.25">
      <c r="A14" t="s">
        <v>52</v>
      </c>
      <c r="B14" s="8">
        <f>B7*B11</f>
      </c>
      <c r="C14" s="8">
        <f>C7*C11</f>
      </c>
      <c r="D14" s="8">
        <f>D7*D11</f>
      </c>
      <c r="E14" s="8">
        <f>E7*E11</f>
      </c>
    </row>
    <row r="15" spans="1:5" x14ac:dyDescent="0.25">
      <c r="A15" t="s">
        <v>53</v>
      </c>
      <c r="B15" s="8">
        <f>'Paramètres'!C27*B8</f>
      </c>
      <c r="C15" s="8">
        <f>'Paramètres'!C27*C8</f>
      </c>
      <c r="D15" s="8">
        <f>'Paramètres'!C27*D8</f>
      </c>
      <c r="E15" s="8">
        <f>'Paramètres'!C27*E8</f>
      </c>
    </row>
    <row r="16" spans="1:5" x14ac:dyDescent="0.25">
      <c r="A16" t="s">
        <v>54</v>
      </c>
      <c r="B16" s="8">
        <f>'Paramètres'!E27*B11</f>
      </c>
      <c r="C16" s="8">
        <f>'Paramètres'!E27*C11</f>
      </c>
      <c r="D16" s="8">
        <f>'Paramètres'!E27*D11</f>
      </c>
      <c r="E16" s="8">
        <f>'Paramètres'!E27*E11</f>
      </c>
    </row>
    <row r="17" spans="1:5" x14ac:dyDescent="0.25">
      <c r="A17" t="s">
        <v>55</v>
      </c>
      <c r="B17" s="8">
        <f>B14-B16</f>
      </c>
      <c r="C17" s="8">
        <f>C14-C16</f>
      </c>
      <c r="D17" s="8">
        <f>D14-D16</f>
      </c>
      <c r="E17" s="8">
        <f>E14-E16</f>
      </c>
    </row>
    <row r="19" spans="1:1" x14ac:dyDescent="0.25">
      <c r="A19" s="3" t="s">
        <v>56</v>
      </c>
    </row>
    <row r="20" spans="1:5" x14ac:dyDescent="0.25">
      <c r="A20" t="s">
        <v>57</v>
      </c>
      <c r="B20" s="11">
        <f>B8</f>
      </c>
      <c r="C20" s="11">
        <f>C8</f>
      </c>
      <c r="D20" s="11">
        <f>D8</f>
      </c>
      <c r="E20" s="11">
        <f>E8</f>
      </c>
    </row>
    <row r="21" spans="1:5" x14ac:dyDescent="0.25">
      <c r="A21" t="s">
        <v>58</v>
      </c>
      <c r="B21" s="11">
        <f>'Paramètres'!B5</f>
      </c>
      <c r="C21" s="11">
        <f>'Paramètres'!B5</f>
      </c>
      <c r="D21" s="11">
        <f>'Paramètres'!B5</f>
      </c>
      <c r="E21" s="11">
        <f>'Paramètres'!B5</f>
      </c>
    </row>
    <row r="22" spans="1:5" x14ac:dyDescent="0.25">
      <c r="A22" t="s">
        <v>59</v>
      </c>
      <c r="B22" s="11">
        <f>MAX(0,B20-B21)</f>
      </c>
      <c r="C22" s="11">
        <f>MAX(0,C20-C21)</f>
      </c>
      <c r="D22" s="11">
        <f>MAX(0,D20-D21)</f>
      </c>
      <c r="E22" s="11">
        <f>MAX(0,E20-E21)</f>
      </c>
    </row>
    <row r="23" spans="1:5" x14ac:dyDescent="0.25">
      <c r="A23" t="s">
        <v>60</v>
      </c>
      <c r="B23" s="11">
        <f>'Paramètres'!F27*B8</f>
      </c>
      <c r="C23" s="11">
        <f>'Paramètres'!F27*C8</f>
      </c>
      <c r="D23" s="11">
        <f>'Paramètres'!F27*D8</f>
      </c>
      <c r="E23" s="11">
        <f>'Paramètres'!F27*E8</f>
      </c>
    </row>
    <row r="24" spans="1:5" x14ac:dyDescent="0.25">
      <c r="A24" t="s">
        <v>61</v>
      </c>
      <c r="B24" s="11">
        <f>'Paramètres'!B6</f>
      </c>
      <c r="C24" s="11">
        <f>'Paramètres'!B6</f>
      </c>
      <c r="D24" s="11">
        <f>'Paramètres'!B6</f>
      </c>
      <c r="E24" s="11">
        <f>'Paramètres'!B6</f>
      </c>
    </row>
    <row r="25" spans="1:5" x14ac:dyDescent="0.25">
      <c r="A25" t="s">
        <v>62</v>
      </c>
      <c r="B25" s="11">
        <f>B11</f>
      </c>
      <c r="C25" s="11">
        <f>C11</f>
      </c>
      <c r="D25" s="11">
        <f>D11</f>
      </c>
      <c r="E25" s="11">
        <f>E11</f>
      </c>
    </row>
    <row r="26" spans="1:5" x14ac:dyDescent="0.25">
      <c r="A26" t="s">
        <v>63</v>
      </c>
      <c r="B26" s="11">
        <f>B13</f>
      </c>
      <c r="C26" s="11">
        <f>C13</f>
      </c>
      <c r="D26" s="11">
        <f>D13</f>
      </c>
      <c r="E26" s="11">
        <f>E13</f>
      </c>
    </row>
    <row r="27" spans="1:5" x14ac:dyDescent="0.25">
      <c r="A27" t="s">
        <v>64</v>
      </c>
      <c r="B27" s="8">
        <f>B14</f>
      </c>
      <c r="C27" s="8">
        <f>C14</f>
      </c>
      <c r="D27" s="8">
        <f>D14</f>
      </c>
      <c r="E27" s="8">
        <f>E14</f>
      </c>
    </row>
    <row r="28" spans="1:5" x14ac:dyDescent="0.25">
      <c r="A28" t="s">
        <v>65</v>
      </c>
      <c r="B28" s="8">
        <f>B15</f>
      </c>
      <c r="C28" s="8">
        <f>C15</f>
      </c>
      <c r="D28" s="8">
        <f>D15</f>
      </c>
      <c r="E28" s="8">
        <f>E15</f>
      </c>
    </row>
    <row r="29" spans="1:5" x14ac:dyDescent="0.25">
      <c r="A29" t="s">
        <v>66</v>
      </c>
      <c r="B29" s="8">
        <f>B16</f>
      </c>
      <c r="C29" s="8">
        <f>C16</f>
      </c>
      <c r="D29" s="8">
        <f>D16</f>
      </c>
      <c r="E29" s="8">
        <f>E16</f>
      </c>
    </row>
    <row r="30" spans="1:5" x14ac:dyDescent="0.25">
      <c r="A30" t="s">
        <v>67</v>
      </c>
      <c r="B30" s="8">
        <f>B17</f>
      </c>
      <c r="C30" s="8">
        <f>C17</f>
      </c>
      <c r="D30" s="8">
        <f>D17</f>
      </c>
      <c r="E30" s="8">
        <f>E17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5" width="14" customWidth="1"/>
  </cols>
  <sheetData>
    <row r="1" spans="1:1" x14ac:dyDescent="0.25">
      <c r="A1" s="1" t="s">
        <v>68</v>
      </c>
    </row>
    <row r="2" spans="1:1" x14ac:dyDescent="0.25">
      <c r="A2" s="2" t="s">
        <v>69</v>
      </c>
    </row>
    <row r="4" spans="1:5" x14ac:dyDescent="0.25">
      <c r="A4" s="7" t="s">
        <v>38</v>
      </c>
      <c r="B4" s="7" t="s">
        <v>39</v>
      </c>
      <c r="C4" s="7" t="s">
        <v>40</v>
      </c>
      <c r="D4" s="7" t="s">
        <v>41</v>
      </c>
      <c r="E4" s="7" t="s">
        <v>42</v>
      </c>
    </row>
    <row r="5" spans="1:1" x14ac:dyDescent="0.25">
      <c r="A5" s="3" t="s">
        <v>70</v>
      </c>
    </row>
    <row r="6" spans="1:5" x14ac:dyDescent="0.25">
      <c r="A6" t="s">
        <v>71</v>
      </c>
      <c r="B6" s="8">
        <f>'Prévision logistique'!B27</f>
      </c>
      <c r="C6" s="8">
        <f>'Prévision logistique'!C27</f>
      </c>
      <c r="D6" s="8">
        <f>'Prévision logistique'!D27</f>
      </c>
      <c r="E6" s="8">
        <f>'Prévision logistique'!E27</f>
      </c>
    </row>
    <row r="7" spans="1:5" x14ac:dyDescent="0.25">
      <c r="A7" t="s">
        <v>54</v>
      </c>
      <c r="B7" s="8">
        <f>'Prévision logistique'!B29</f>
      </c>
      <c r="C7" s="8">
        <f>'Prévision logistique'!C29</f>
      </c>
      <c r="D7" s="8">
        <f>'Prévision logistique'!D29</f>
      </c>
      <c r="E7" s="8">
        <f>'Prévision logistique'!E29</f>
      </c>
    </row>
    <row r="8" spans="1:5" x14ac:dyDescent="0.25">
      <c r="A8" t="s">
        <v>55</v>
      </c>
      <c r="B8" s="8">
        <f>B6-B7</f>
      </c>
      <c r="C8" s="8">
        <f>C6-C7</f>
      </c>
      <c r="D8" s="8">
        <f>D6-D7</f>
      </c>
      <c r="E8" s="8">
        <f>E6-E7</f>
      </c>
    </row>
    <row r="9" spans="1:5" x14ac:dyDescent="0.25">
      <c r="A9" t="s">
        <v>72</v>
      </c>
      <c r="B9" s="5">
        <f>'Paramètres'!B9</f>
      </c>
      <c r="C9" s="5">
        <f>'Paramètres'!B9</f>
      </c>
      <c r="D9" s="5">
        <f>'Paramètres'!B9</f>
      </c>
      <c r="E9" s="5">
        <f>'Paramètres'!B9</f>
      </c>
    </row>
    <row r="10" spans="1:5" x14ac:dyDescent="0.25">
      <c r="A10" t="s">
        <v>73</v>
      </c>
      <c r="B10" s="5">
        <f>'Paramètres'!B10</f>
      </c>
      <c r="C10" s="5">
        <f>'Paramètres'!B10</f>
      </c>
      <c r="D10" s="5">
        <f>'Paramètres'!B10</f>
      </c>
      <c r="E10" s="5">
        <f>'Paramètres'!B10</f>
      </c>
    </row>
    <row r="11" spans="1:5" x14ac:dyDescent="0.25">
      <c r="A11" t="s">
        <v>74</v>
      </c>
      <c r="B11" s="5">
        <f>'Paramètres'!B11</f>
      </c>
      <c r="C11" s="5">
        <f>'Paramètres'!B11</f>
      </c>
      <c r="D11" s="5">
        <f>'Paramètres'!B11</f>
      </c>
      <c r="E11" s="5">
        <f>'Paramètres'!B11</f>
      </c>
    </row>
    <row r="12" spans="1:5" x14ac:dyDescent="0.25">
      <c r="A12" t="s">
        <v>75</v>
      </c>
      <c r="B12" s="8">
        <f>'Paramètres'!B7</f>
      </c>
      <c r="C12" s="8">
        <f>'Paramètres'!B7</f>
      </c>
      <c r="D12" s="8">
        <f>'Paramètres'!B7</f>
      </c>
      <c r="E12" s="8">
        <f>'Paramètres'!B7</f>
      </c>
    </row>
    <row r="13" spans="1:5" x14ac:dyDescent="0.25">
      <c r="A13" t="s">
        <v>76</v>
      </c>
      <c r="B13" s="8">
        <f>'Paramètres'!B8</f>
      </c>
      <c r="C13" s="8">
        <f>'Paramètres'!B8</f>
      </c>
      <c r="D13" s="8">
        <f>'Paramètres'!B8</f>
      </c>
      <c r="E13" s="8">
        <f>'Paramètres'!B8</f>
      </c>
    </row>
    <row r="14" spans="1:5" x14ac:dyDescent="0.25">
      <c r="A14" t="s">
        <v>77</v>
      </c>
      <c r="B14" s="8">
        <f>B8-B9-B10-B11-B12-B13</f>
      </c>
      <c r="C14" s="8">
        <f>C8-C9-C10-C11-C12-C13</f>
      </c>
      <c r="D14" s="8">
        <f>D8-D9-D10-D11-D12-D13</f>
      </c>
      <c r="E14" s="8">
        <f>E8-E9-E10-E11-E12-E13</f>
      </c>
    </row>
    <row r="15" spans="1:5" x14ac:dyDescent="0.25">
      <c r="A15" t="s">
        <v>78</v>
      </c>
      <c r="B15" s="8">
        <f>MAX(0,B14)*'Paramètres'!B12</f>
      </c>
      <c r="C15" s="8">
        <f>MAX(0,C14)*'Paramètres'!B12</f>
      </c>
      <c r="D15" s="8">
        <f>MAX(0,D14)*'Paramètres'!B12</f>
      </c>
      <c r="E15" s="8">
        <f>MAX(0,E14)*'Paramètres'!B12</f>
      </c>
    </row>
    <row r="16" spans="1:5" x14ac:dyDescent="0.25">
      <c r="A16" t="s">
        <v>79</v>
      </c>
      <c r="B16" s="8">
        <f>B14-B15</f>
      </c>
      <c r="C16" s="8">
        <f>C14-C15</f>
      </c>
      <c r="D16" s="8">
        <f>D14-D15</f>
      </c>
      <c r="E16" s="8">
        <f>E14-E15</f>
      </c>
    </row>
    <row r="17" spans="1:5" x14ac:dyDescent="0.25">
      <c r="A17" t="s">
        <v>80</v>
      </c>
      <c r="B17" s="8">
        <f>B16</f>
      </c>
      <c r="C17" s="8">
        <f>B17+C16</f>
      </c>
      <c r="D17" s="8">
        <f>C17+D16</f>
      </c>
      <c r="E17" s="8">
        <f>D17+E16</f>
      </c>
    </row>
    <row r="19" spans="1:1" x14ac:dyDescent="0.25">
      <c r="A19" s="3" t="s">
        <v>81</v>
      </c>
    </row>
    <row r="20" spans="1:5" x14ac:dyDescent="0.25">
      <c r="A20" t="s">
        <v>82</v>
      </c>
      <c r="B20" s="8">
        <f>'Paramètres'!B21</f>
      </c>
      <c r="C20" s="8">
        <f>B25</f>
      </c>
      <c r="D20" s="8">
        <f>C25</f>
      </c>
      <c r="E20" s="8">
        <f>D25</f>
      </c>
    </row>
    <row r="21" spans="1:5" x14ac:dyDescent="0.25">
      <c r="A21" t="s">
        <v>83</v>
      </c>
      <c r="B21" s="8">
        <f>B6*(1-'Paramètres'!B17)+'Paramètres'!B22</f>
      </c>
      <c r="C21" s="8">
        <f>C6*(1-'Paramètres'!B17)+B6*'Paramètres'!B17</f>
      </c>
      <c r="D21" s="8">
        <f>D6*(1-'Paramètres'!B17)+C6*'Paramètres'!B17</f>
      </c>
      <c r="E21" s="8">
        <f>E6*(1-'Paramètres'!B17)+D6*'Paramètres'!B17</f>
      </c>
    </row>
    <row r="22" spans="1:5" x14ac:dyDescent="0.25">
      <c r="A22" t="s">
        <v>84</v>
      </c>
      <c r="B22" s="8">
        <f>'Prévision logistique'!B28*(1-'Paramètres'!B18)+'Paramètres'!B23</f>
      </c>
      <c r="C22" s="8">
        <f>'Prévision logistique'!C28*(1-'Paramètres'!B18)+'Prévision logistique'!B28*'Paramètres'!B18</f>
      </c>
      <c r="D22" s="8">
        <f>'Prévision logistique'!D28*(1-'Paramètres'!B18)+'Prévision logistique'!C28*'Paramètres'!B18</f>
      </c>
      <c r="E22" s="8">
        <f>'Prévision logistique'!E28*(1-'Paramètres'!B18)+'Prévision logistique'!D28*'Paramètres'!B18</f>
      </c>
    </row>
    <row r="23" spans="1:5" x14ac:dyDescent="0.25">
      <c r="A23" t="s">
        <v>85</v>
      </c>
      <c r="B23" s="8">
        <f>B9+B10+B11+B12+B15</f>
      </c>
      <c r="C23" s="8">
        <f>C9+C10+C11+C12+C15</f>
      </c>
      <c r="D23" s="8">
        <f>D9+D10+D11+D12+D15</f>
      </c>
      <c r="E23" s="8">
        <f>E9+E10+E11+E12+E15</f>
      </c>
    </row>
    <row r="24" spans="1:5" x14ac:dyDescent="0.25">
      <c r="A24" t="s">
        <v>86</v>
      </c>
      <c r="B24" s="8">
        <f>'Paramètres'!B13</f>
      </c>
      <c r="C24" s="8">
        <f>'Paramètres'!B13</f>
      </c>
      <c r="D24" s="8">
        <f>'Paramètres'!B13</f>
      </c>
      <c r="E24" s="8">
        <f>'Paramètres'!B13</f>
      </c>
    </row>
    <row r="25" spans="1:5" x14ac:dyDescent="0.25">
      <c r="A25" t="s">
        <v>87</v>
      </c>
      <c r="B25" s="8">
        <f>B20+B21-B22-B23-B24</f>
      </c>
      <c r="C25" s="8">
        <f>C20+C21-C22-C23-C24</f>
      </c>
      <c r="D25" s="8">
        <f>D20+D21-D22-D23-D24</f>
      </c>
      <c r="E25" s="8">
        <f>E20+E21-E22-E23-E24</f>
      </c>
    </row>
    <row r="26" spans="1:5" x14ac:dyDescent="0.25">
      <c r="A26" t="s">
        <v>88</v>
      </c>
      <c r="B26" s="8">
        <f>MAX(0,-B25-'Paramètres'!B14)</f>
      </c>
      <c r="C26" s="8">
        <f>MAX(0,-C25-'Paramètres'!B14)</f>
      </c>
      <c r="D26" s="8">
        <f>MAX(0,-D25-'Paramètres'!B14)</f>
      </c>
      <c r="E26" s="8">
        <f>MAX(0,-E25-'Paramètres'!B14)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Paramètres</vt:lpstr>
      <vt:lpstr>Prévision logistique</vt:lpstr>
      <vt:lpstr>Prévision résultat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Business Arena</dc:creator>
  <dc:title/>
  <dc:subject/>
  <dc:description/>
  <cp:keywords/>
  <cp:category/>
  <cp:lastModifiedBy>Unknown</cp:lastModifiedBy>
  <dcterms:created xsi:type="dcterms:W3CDTF">1970-01-01T00:00:00Z</dcterms:created>
  <dcterms:modified xsi:type="dcterms:W3CDTF">1970-01-01T00:00:00Z</dcterms:modified>
</cp:coreProperties>
</file>